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dera\Dropbox\2024\1_Projets\Idée Golf\funnel OFA 2024\"/>
    </mc:Choice>
  </mc:AlternateContent>
  <xr:revisionPtr revIDLastSave="0" documentId="8_{86390140-EF8B-4EFC-B7E0-900BD06DD0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vierge + explications" sheetId="3" r:id="rId1"/>
    <sheet name="Exemple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2" i="1" l="1"/>
  <c r="K21" i="1"/>
  <c r="K20" i="1"/>
  <c r="K19" i="1"/>
  <c r="K23" i="1" s="1"/>
  <c r="C32" i="3"/>
  <c r="E30" i="3"/>
  <c r="C30" i="3"/>
  <c r="C29" i="3"/>
  <c r="C28" i="3"/>
  <c r="C27" i="3"/>
  <c r="C26" i="3"/>
  <c r="C24" i="3"/>
  <c r="F24" i="3" s="1"/>
  <c r="C23" i="3"/>
  <c r="C22" i="3"/>
  <c r="C21" i="3"/>
  <c r="E20" i="3"/>
  <c r="C20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B15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B14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B13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  <c r="S10" i="3"/>
  <c r="S16" i="3" s="1"/>
  <c r="R10" i="3"/>
  <c r="R16" i="3" s="1"/>
  <c r="Q10" i="3"/>
  <c r="Q16" i="3" s="1"/>
  <c r="P10" i="3"/>
  <c r="P16" i="3" s="1"/>
  <c r="O10" i="3"/>
  <c r="O16" i="3" s="1"/>
  <c r="N10" i="3"/>
  <c r="N16" i="3" s="1"/>
  <c r="M10" i="3"/>
  <c r="M16" i="3" s="1"/>
  <c r="L10" i="3"/>
  <c r="L16" i="3" s="1"/>
  <c r="K10" i="3"/>
  <c r="K16" i="3" s="1"/>
  <c r="J10" i="3"/>
  <c r="J16" i="3" s="1"/>
  <c r="I10" i="3"/>
  <c r="I16" i="3" s="1"/>
  <c r="H10" i="3"/>
  <c r="H16" i="3" s="1"/>
  <c r="G10" i="3"/>
  <c r="G16" i="3" s="1"/>
  <c r="F10" i="3"/>
  <c r="F16" i="3" s="1"/>
  <c r="E10" i="3"/>
  <c r="E16" i="3" s="1"/>
  <c r="D10" i="3"/>
  <c r="D16" i="3" s="1"/>
  <c r="C10" i="3"/>
  <c r="C16" i="3" s="1"/>
  <c r="B10" i="3"/>
  <c r="C32" i="1"/>
  <c r="E30" i="1"/>
  <c r="C30" i="1"/>
  <c r="C29" i="1"/>
  <c r="C28" i="1"/>
  <c r="C27" i="1"/>
  <c r="C26" i="1"/>
  <c r="C24" i="1"/>
  <c r="F24" i="1" s="1"/>
  <c r="C23" i="1"/>
  <c r="C22" i="1"/>
  <c r="C21" i="1"/>
  <c r="E20" i="1"/>
  <c r="C20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E31" i="1" s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S10" i="1"/>
  <c r="S16" i="1" s="1"/>
  <c r="R10" i="1"/>
  <c r="R16" i="1" s="1"/>
  <c r="Q10" i="1"/>
  <c r="Q16" i="1" s="1"/>
  <c r="P10" i="1"/>
  <c r="P16" i="1" s="1"/>
  <c r="O10" i="1"/>
  <c r="O16" i="1" s="1"/>
  <c r="N10" i="1"/>
  <c r="N16" i="1" s="1"/>
  <c r="M10" i="1"/>
  <c r="M16" i="1" s="1"/>
  <c r="L10" i="1"/>
  <c r="L16" i="1" s="1"/>
  <c r="K10" i="1"/>
  <c r="K16" i="1" s="1"/>
  <c r="J10" i="1"/>
  <c r="I10" i="1"/>
  <c r="I16" i="1" s="1"/>
  <c r="H10" i="1"/>
  <c r="H16" i="1" s="1"/>
  <c r="G10" i="1"/>
  <c r="G16" i="1" s="1"/>
  <c r="F10" i="1"/>
  <c r="F16" i="1" s="1"/>
  <c r="E10" i="1"/>
  <c r="E16" i="1" s="1"/>
  <c r="D10" i="1"/>
  <c r="C10" i="1"/>
  <c r="C16" i="1" s="1"/>
  <c r="B10" i="1"/>
  <c r="K22" i="3" l="1"/>
  <c r="C36" i="1"/>
  <c r="E31" i="3"/>
  <c r="F20" i="3"/>
  <c r="C25" i="1"/>
  <c r="F25" i="1" s="1"/>
  <c r="C25" i="3"/>
  <c r="F25" i="3" s="1"/>
  <c r="F20" i="1"/>
  <c r="B16" i="3"/>
  <c r="B19" i="3" s="1"/>
  <c r="K19" i="3"/>
  <c r="K20" i="3"/>
  <c r="K21" i="3"/>
  <c r="D16" i="1"/>
  <c r="J16" i="1"/>
  <c r="B16" i="1"/>
  <c r="C33" i="1"/>
  <c r="C35" i="1"/>
  <c r="C34" i="1"/>
  <c r="B19" i="1" l="1"/>
  <c r="K23" i="3"/>
  <c r="E33" i="1"/>
  <c r="C3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Jérôme</author>
    <author>Jérôme Deramaix</author>
  </authors>
  <commentList>
    <comment ref="S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Jérôme:</t>
        </r>
        <r>
          <rPr>
            <sz val="9"/>
            <color indexed="81"/>
            <rFont val="Tahoma"/>
            <family val="2"/>
          </rPr>
          <t xml:space="preserve">
Indiquez X si vous touchez le fairway, C si vous êtes court, D ou G si vous ratez à droite ou à gauche. Laissez vide pour un par 3</t>
        </r>
      </text>
    </comment>
    <comment ref="S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Jérôme:</t>
        </r>
        <r>
          <rPr>
            <sz val="9"/>
            <color indexed="81"/>
            <rFont val="Tahoma"/>
            <family val="2"/>
          </rPr>
          <t xml:space="preserve">
Mettez X si vous touchez le green en régulation, C, L, D ou G si vous le ratez court, long, droite ou gauche.</t>
        </r>
      </text>
    </comment>
    <comment ref="S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Jérôme:</t>
        </r>
        <r>
          <rPr>
            <sz val="9"/>
            <color indexed="81"/>
            <rFont val="Tahoma"/>
            <family val="2"/>
          </rPr>
          <t xml:space="preserve">
Mettez un A si vous jouez une approche entre 10 et 80 mètres, B si vous jouez le green depuis un bunker et C si vous faites une approche de moins de 10 mètres</t>
        </r>
      </text>
    </comment>
    <comment ref="S8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Jérôme:</t>
        </r>
        <r>
          <rPr>
            <sz val="9"/>
            <color indexed="81"/>
            <rFont val="Tahoma"/>
            <family val="2"/>
          </rPr>
          <t xml:space="preserve">
Mettez le nombre de putts (y compris les donnés) que vous jouez lorsqu'ils reposent sur le green</t>
        </r>
      </text>
    </comment>
    <comment ref="S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Jérôme:</t>
        </r>
        <r>
          <rPr>
            <sz val="9"/>
            <color indexed="81"/>
            <rFont val="Tahoma"/>
            <family val="2"/>
          </rPr>
          <t xml:space="preserve">
Mettez votre score brut. Notez le par +4 si vous arrêtez le trou. (ie : 8 sur un par 4, 9 sur un par 5)</t>
        </r>
      </text>
    </comment>
    <comment ref="F11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Jérôme Deramaix:</t>
        </r>
        <r>
          <rPr>
            <sz val="9"/>
            <color indexed="81"/>
            <rFont val="Tahoma"/>
            <family val="2"/>
          </rPr>
          <t xml:space="preserve">
Trou le plus dur : 2 points rendus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Jérôme Deramaix</author>
  </authors>
  <commentList>
    <comment ref="F1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Jérôme Deramaix:</t>
        </r>
        <r>
          <rPr>
            <sz val="9"/>
            <color indexed="81"/>
            <rFont val="Tahoma"/>
            <family val="2"/>
          </rPr>
          <t xml:space="preserve">
Trou le plus dur : 2 points rendus</t>
        </r>
      </text>
    </comment>
  </commentList>
</comments>
</file>

<file path=xl/sharedStrings.xml><?xml version="1.0" encoding="utf-8"?>
<sst xmlns="http://schemas.openxmlformats.org/spreadsheetml/2006/main" count="130" uniqueCount="47">
  <si>
    <t>Par</t>
  </si>
  <si>
    <t>Fairway touché</t>
  </si>
  <si>
    <t>X</t>
  </si>
  <si>
    <t>C</t>
  </si>
  <si>
    <t>D</t>
  </si>
  <si>
    <t>G</t>
  </si>
  <si>
    <t>GiR</t>
  </si>
  <si>
    <t>L</t>
  </si>
  <si>
    <t>Approches</t>
  </si>
  <si>
    <t>A</t>
  </si>
  <si>
    <t>B</t>
  </si>
  <si>
    <t>Putts</t>
  </si>
  <si>
    <t>Score</t>
  </si>
  <si>
    <t>Score Net</t>
  </si>
  <si>
    <t>Gir +1</t>
  </si>
  <si>
    <t>Fairway</t>
  </si>
  <si>
    <t>Scrambling</t>
  </si>
  <si>
    <t>Stats</t>
  </si>
  <si>
    <t>Fairway Touchés</t>
  </si>
  <si>
    <t>/</t>
  </si>
  <si>
    <t>Fairway ratés D</t>
  </si>
  <si>
    <t>Fairway ratés G</t>
  </si>
  <si>
    <t>Fairway ratés C</t>
  </si>
  <si>
    <t>GiR +1</t>
  </si>
  <si>
    <t>Greens raté C</t>
  </si>
  <si>
    <t>Greens raté L</t>
  </si>
  <si>
    <t>Greens raté D</t>
  </si>
  <si>
    <t>Greens raté G</t>
  </si>
  <si>
    <t>→</t>
  </si>
  <si>
    <t>putts/trou</t>
  </si>
  <si>
    <t>Putts / Approche</t>
  </si>
  <si>
    <t>Pitch/Sand/Chip</t>
  </si>
  <si>
    <t>Pars</t>
  </si>
  <si>
    <t>Birdies</t>
  </si>
  <si>
    <t>Bogeys</t>
  </si>
  <si>
    <t>D. Bogeys</t>
  </si>
  <si>
    <t>+3 et plus</t>
  </si>
  <si>
    <t>Golf de Téoula</t>
  </si>
  <si>
    <t>&lt;= Mettez le nom de votre golf</t>
  </si>
  <si>
    <t>&lt;= Mettez le par de chaque trou</t>
  </si>
  <si>
    <t>&lt;= Explications ici</t>
  </si>
  <si>
    <t>Comparez vos statistiques</t>
  </si>
  <si>
    <t>http://www.idee-golf.fr/strategie-2/2605-ou-devez-vous-progresser-pour-baisser-votre-index</t>
  </si>
  <si>
    <t>Créez votre carte de score</t>
  </si>
  <si>
    <t>http://www.golfpedia.fr/CDG//</t>
  </si>
  <si>
    <t>Envoyer le fichier</t>
  </si>
  <si>
    <t>cartedescore@idee-golf.fr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</si>
</sst>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/>
    <xf numFmtId="9" fontId="3" fillId="0" borderId="0" xfId="2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9" fontId="0" fillId="0" borderId="0" xfId="2" applyFont="1"/>
    <xf numFmtId="0" fontId="6" fillId="0" borderId="0" xfId="0" applyFont="1" applyAlignment="1">
      <alignment horizontal="center"/>
    </xf>
    <xf numFmtId="0" fontId="3" fillId="0" borderId="0" xfId="0" quotePrefix="1" applyFont="1" applyAlignment="1">
      <alignment horizontal="left"/>
    </xf>
    <xf numFmtId="0" fontId="5" fillId="0" borderId="0" xfId="0" applyFont="1"/>
    <xf numFmtId="165" fontId="4" fillId="0" borderId="0" xfId="1" applyNumberFormat="1" applyFont="1" applyAlignment="1">
      <alignment horizontal="center"/>
    </xf>
    <xf numFmtId="165" fontId="4" fillId="0" borderId="0" xfId="1" applyNumberFormat="1" applyFont="1"/>
    <xf numFmtId="0" fontId="4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0" fontId="0" fillId="0" borderId="1" xfId="0" applyBorder="1" applyAlignment="1">
      <alignment horizontal="center"/>
    </xf>
    <xf numFmtId="0" fontId="10" fillId="0" borderId="0" xfId="3"/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artedescore@idee-golf.fr" TargetMode="External"/><Relationship Id="rId2" Type="http://schemas.openxmlformats.org/officeDocument/2006/relationships/hyperlink" Target="http://www.golfpedia.fr/CDG/" TargetMode="External"/><Relationship Id="rId1" Type="http://schemas.openxmlformats.org/officeDocument/2006/relationships/hyperlink" Target="http://www.idee-golf.fr/strategie-2/2605-ou-devez-vous-progresser-pour-baisser-votre-index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6"/>
  <sheetViews>
    <sheetView tabSelected="1" zoomScaleNormal="100" workbookViewId="0">
      <selection activeCell="F38" sqref="F38"/>
    </sheetView>
  </sheetViews>
  <sheetFormatPr baseColWidth="10" defaultRowHeight="15" x14ac:dyDescent="0.25"/>
  <cols>
    <col min="1" max="1" width="15.85546875" style="1" bestFit="1" customWidth="1"/>
    <col min="2" max="19" width="7.85546875" customWidth="1"/>
  </cols>
  <sheetData>
    <row r="1" spans="1:23" x14ac:dyDescent="0.25">
      <c r="A1" s="1" t="s">
        <v>37</v>
      </c>
      <c r="B1" t="s">
        <v>38</v>
      </c>
    </row>
    <row r="3" spans="1:23" x14ac:dyDescent="0.25"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V3" s="21"/>
      <c r="W3" s="21"/>
    </row>
    <row r="4" spans="1:23" x14ac:dyDescent="0.25">
      <c r="A4" s="3" t="s">
        <v>0</v>
      </c>
      <c r="B4" s="26">
        <v>4</v>
      </c>
      <c r="C4" s="26">
        <v>3</v>
      </c>
      <c r="D4" s="26">
        <v>5</v>
      </c>
      <c r="E4" s="26">
        <v>3</v>
      </c>
      <c r="F4" s="26">
        <v>4</v>
      </c>
      <c r="G4" s="26">
        <v>4</v>
      </c>
      <c r="H4" s="26">
        <v>3</v>
      </c>
      <c r="I4" s="26">
        <v>5</v>
      </c>
      <c r="J4" s="26">
        <v>4</v>
      </c>
      <c r="K4" s="26">
        <v>3</v>
      </c>
      <c r="L4" s="26">
        <v>4</v>
      </c>
      <c r="M4" s="26">
        <v>4</v>
      </c>
      <c r="N4" s="26">
        <v>3</v>
      </c>
      <c r="O4" s="26">
        <v>4</v>
      </c>
      <c r="P4" s="26">
        <v>4</v>
      </c>
      <c r="Q4" s="26">
        <v>5</v>
      </c>
      <c r="R4" s="26">
        <v>4</v>
      </c>
      <c r="S4" s="26">
        <v>3</v>
      </c>
      <c r="T4" t="s">
        <v>39</v>
      </c>
      <c r="V4" s="21"/>
      <c r="W4" s="21"/>
    </row>
    <row r="5" spans="1:23" x14ac:dyDescent="0.25">
      <c r="A5" s="3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t="s">
        <v>40</v>
      </c>
      <c r="V5" s="22"/>
      <c r="W5" s="22"/>
    </row>
    <row r="6" spans="1:23" x14ac:dyDescent="0.25">
      <c r="A6" s="3" t="s">
        <v>6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t="s">
        <v>40</v>
      </c>
      <c r="V6" s="22"/>
      <c r="W6" s="22"/>
    </row>
    <row r="7" spans="1:23" x14ac:dyDescent="0.25">
      <c r="A7" s="3" t="s">
        <v>8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t="s">
        <v>40</v>
      </c>
      <c r="V7" s="22"/>
      <c r="W7" s="22"/>
    </row>
    <row r="8" spans="1:23" x14ac:dyDescent="0.25">
      <c r="A8" s="3" t="s">
        <v>11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t="s">
        <v>40</v>
      </c>
      <c r="V8" s="21"/>
      <c r="W8" s="21"/>
    </row>
    <row r="9" spans="1:23" x14ac:dyDescent="0.25">
      <c r="A9" s="3" t="s">
        <v>12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t="s">
        <v>40</v>
      </c>
      <c r="V9" s="21"/>
      <c r="W9" s="21"/>
    </row>
    <row r="10" spans="1:23" s="20" customFormat="1" x14ac:dyDescent="0.25">
      <c r="A10" s="4" t="s">
        <v>13</v>
      </c>
      <c r="B10" s="5">
        <f t="shared" ref="B10:S10" si="0">B9-B4</f>
        <v>-4</v>
      </c>
      <c r="C10" s="6">
        <f t="shared" si="0"/>
        <v>-3</v>
      </c>
      <c r="D10" s="6">
        <f t="shared" si="0"/>
        <v>-5</v>
      </c>
      <c r="E10" s="7">
        <f t="shared" si="0"/>
        <v>-3</v>
      </c>
      <c r="F10" s="7">
        <f t="shared" si="0"/>
        <v>-4</v>
      </c>
      <c r="G10" s="6">
        <f t="shared" si="0"/>
        <v>-4</v>
      </c>
      <c r="H10" s="6">
        <f t="shared" si="0"/>
        <v>-3</v>
      </c>
      <c r="I10" s="5">
        <f t="shared" si="0"/>
        <v>-5</v>
      </c>
      <c r="J10" s="5">
        <f t="shared" si="0"/>
        <v>-4</v>
      </c>
      <c r="K10" s="7">
        <f t="shared" si="0"/>
        <v>-3</v>
      </c>
      <c r="L10" s="5">
        <f t="shared" si="0"/>
        <v>-4</v>
      </c>
      <c r="M10" s="7">
        <f t="shared" si="0"/>
        <v>-4</v>
      </c>
      <c r="N10" s="6">
        <f t="shared" si="0"/>
        <v>-3</v>
      </c>
      <c r="O10" s="5">
        <f t="shared" si="0"/>
        <v>-4</v>
      </c>
      <c r="P10" s="7">
        <f t="shared" si="0"/>
        <v>-4</v>
      </c>
      <c r="Q10" s="6">
        <f t="shared" si="0"/>
        <v>-5</v>
      </c>
      <c r="R10" s="7">
        <f t="shared" si="0"/>
        <v>-4</v>
      </c>
      <c r="S10" s="6">
        <f t="shared" si="0"/>
        <v>-3</v>
      </c>
      <c r="V10" s="23"/>
      <c r="W10" s="23"/>
    </row>
    <row r="11" spans="1:23" s="20" customFormat="1" hidden="1" x14ac:dyDescent="0.25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V11" s="23"/>
      <c r="W11" s="23"/>
    </row>
    <row r="12" spans="1:23" s="20" customFormat="1" hidden="1" x14ac:dyDescent="0.25">
      <c r="A12" s="10" t="s">
        <v>14</v>
      </c>
      <c r="B12" s="11" t="str">
        <f t="shared" ref="B12:S12" si="1">IF(ISERROR(B9-B8=B4-1),"",IF(B9-B8=B4-1,1,""))</f>
        <v/>
      </c>
      <c r="C12" s="11" t="str">
        <f t="shared" si="1"/>
        <v/>
      </c>
      <c r="D12" s="11" t="str">
        <f t="shared" si="1"/>
        <v/>
      </c>
      <c r="E12" s="11" t="str">
        <f t="shared" si="1"/>
        <v/>
      </c>
      <c r="F12" s="11" t="str">
        <f t="shared" si="1"/>
        <v/>
      </c>
      <c r="G12" s="11" t="str">
        <f t="shared" si="1"/>
        <v/>
      </c>
      <c r="H12" s="11" t="str">
        <f t="shared" si="1"/>
        <v/>
      </c>
      <c r="I12" s="11" t="str">
        <f t="shared" si="1"/>
        <v/>
      </c>
      <c r="J12" s="11" t="str">
        <f t="shared" si="1"/>
        <v/>
      </c>
      <c r="K12" s="11" t="str">
        <f t="shared" si="1"/>
        <v/>
      </c>
      <c r="L12" s="11" t="str">
        <f t="shared" si="1"/>
        <v/>
      </c>
      <c r="M12" s="11" t="str">
        <f t="shared" si="1"/>
        <v/>
      </c>
      <c r="N12" s="11" t="str">
        <f t="shared" si="1"/>
        <v/>
      </c>
      <c r="O12" s="11" t="str">
        <f t="shared" si="1"/>
        <v/>
      </c>
      <c r="P12" s="11" t="str">
        <f t="shared" si="1"/>
        <v/>
      </c>
      <c r="Q12" s="11" t="str">
        <f t="shared" si="1"/>
        <v/>
      </c>
      <c r="R12" s="11" t="str">
        <f t="shared" si="1"/>
        <v/>
      </c>
      <c r="S12" s="11" t="str">
        <f t="shared" si="1"/>
        <v/>
      </c>
      <c r="V12" s="22"/>
      <c r="W12" s="22"/>
    </row>
    <row r="13" spans="1:23" s="20" customFormat="1" hidden="1" x14ac:dyDescent="0.25">
      <c r="A13" s="10"/>
      <c r="B13" s="11" t="str">
        <f t="shared" ref="B13:S13" si="2">IF(B7="","",B8)</f>
        <v/>
      </c>
      <c r="C13" s="11" t="str">
        <f t="shared" si="2"/>
        <v/>
      </c>
      <c r="D13" s="11" t="str">
        <f t="shared" si="2"/>
        <v/>
      </c>
      <c r="E13" s="11" t="str">
        <f t="shared" si="2"/>
        <v/>
      </c>
      <c r="F13" s="11" t="str">
        <f t="shared" si="2"/>
        <v/>
      </c>
      <c r="G13" s="11" t="str">
        <f t="shared" si="2"/>
        <v/>
      </c>
      <c r="H13" s="11" t="str">
        <f t="shared" si="2"/>
        <v/>
      </c>
      <c r="I13" s="11" t="str">
        <f t="shared" si="2"/>
        <v/>
      </c>
      <c r="J13" s="11" t="str">
        <f t="shared" si="2"/>
        <v/>
      </c>
      <c r="K13" s="11" t="str">
        <f t="shared" si="2"/>
        <v/>
      </c>
      <c r="L13" s="11" t="str">
        <f t="shared" si="2"/>
        <v/>
      </c>
      <c r="M13" s="11" t="str">
        <f t="shared" si="2"/>
        <v/>
      </c>
      <c r="N13" s="11" t="str">
        <f t="shared" si="2"/>
        <v/>
      </c>
      <c r="O13" s="11" t="str">
        <f t="shared" si="2"/>
        <v/>
      </c>
      <c r="P13" s="11" t="str">
        <f t="shared" si="2"/>
        <v/>
      </c>
      <c r="Q13" s="11" t="str">
        <f t="shared" si="2"/>
        <v/>
      </c>
      <c r="R13" s="11" t="str">
        <f t="shared" si="2"/>
        <v/>
      </c>
      <c r="S13" s="11" t="str">
        <f t="shared" si="2"/>
        <v/>
      </c>
    </row>
    <row r="14" spans="1:23" s="20" customFormat="1" hidden="1" x14ac:dyDescent="0.25">
      <c r="A14" s="10" t="s">
        <v>6</v>
      </c>
      <c r="B14" s="11">
        <f>IF(B6="X",1,0)</f>
        <v>0</v>
      </c>
      <c r="C14" s="11">
        <f t="shared" ref="C14:S14" si="3">IF(C6="X",1,0)</f>
        <v>0</v>
      </c>
      <c r="D14" s="11">
        <f t="shared" si="3"/>
        <v>0</v>
      </c>
      <c r="E14" s="11">
        <f t="shared" si="3"/>
        <v>0</v>
      </c>
      <c r="F14" s="11">
        <f t="shared" si="3"/>
        <v>0</v>
      </c>
      <c r="G14" s="11">
        <f t="shared" si="3"/>
        <v>0</v>
      </c>
      <c r="H14" s="11">
        <f t="shared" si="3"/>
        <v>0</v>
      </c>
      <c r="I14" s="11">
        <f t="shared" si="3"/>
        <v>0</v>
      </c>
      <c r="J14" s="11">
        <f t="shared" si="3"/>
        <v>0</v>
      </c>
      <c r="K14" s="11">
        <f t="shared" si="3"/>
        <v>0</v>
      </c>
      <c r="L14" s="11">
        <f t="shared" si="3"/>
        <v>0</v>
      </c>
      <c r="M14" s="11">
        <f t="shared" si="3"/>
        <v>0</v>
      </c>
      <c r="N14" s="11">
        <f t="shared" si="3"/>
        <v>0</v>
      </c>
      <c r="O14" s="11">
        <f t="shared" si="3"/>
        <v>0</v>
      </c>
      <c r="P14" s="11">
        <f t="shared" si="3"/>
        <v>0</v>
      </c>
      <c r="Q14" s="11">
        <f t="shared" si="3"/>
        <v>0</v>
      </c>
      <c r="R14" s="11">
        <f t="shared" si="3"/>
        <v>0</v>
      </c>
      <c r="S14" s="11">
        <f t="shared" si="3"/>
        <v>0</v>
      </c>
    </row>
    <row r="15" spans="1:23" s="20" customFormat="1" hidden="1" x14ac:dyDescent="0.25">
      <c r="A15" s="10" t="s">
        <v>15</v>
      </c>
      <c r="B15" s="11">
        <f>IF(B5="X",1,0)</f>
        <v>0</v>
      </c>
      <c r="C15" s="11">
        <f t="shared" ref="C15:S15" si="4">IF(C5="X",1,0)</f>
        <v>0</v>
      </c>
      <c r="D15" s="11">
        <f t="shared" si="4"/>
        <v>0</v>
      </c>
      <c r="E15" s="11">
        <f t="shared" si="4"/>
        <v>0</v>
      </c>
      <c r="F15" s="11">
        <f t="shared" si="4"/>
        <v>0</v>
      </c>
      <c r="G15" s="11">
        <f t="shared" si="4"/>
        <v>0</v>
      </c>
      <c r="H15" s="11">
        <f t="shared" si="4"/>
        <v>0</v>
      </c>
      <c r="I15" s="11">
        <f t="shared" si="4"/>
        <v>0</v>
      </c>
      <c r="J15" s="11">
        <f t="shared" si="4"/>
        <v>0</v>
      </c>
      <c r="K15" s="11">
        <f t="shared" si="4"/>
        <v>0</v>
      </c>
      <c r="L15" s="11">
        <f t="shared" si="4"/>
        <v>0</v>
      </c>
      <c r="M15" s="11">
        <f t="shared" si="4"/>
        <v>0</v>
      </c>
      <c r="N15" s="11">
        <f t="shared" si="4"/>
        <v>0</v>
      </c>
      <c r="O15" s="11">
        <f t="shared" si="4"/>
        <v>0</v>
      </c>
      <c r="P15" s="11">
        <f t="shared" si="4"/>
        <v>0</v>
      </c>
      <c r="Q15" s="11">
        <f t="shared" si="4"/>
        <v>0</v>
      </c>
      <c r="R15" s="11">
        <f t="shared" si="4"/>
        <v>0</v>
      </c>
      <c r="S15" s="11">
        <f t="shared" si="4"/>
        <v>0</v>
      </c>
    </row>
    <row r="16" spans="1:23" s="20" customFormat="1" hidden="1" x14ac:dyDescent="0.25">
      <c r="A16" s="10" t="s">
        <v>16</v>
      </c>
      <c r="B16" s="11">
        <f t="shared" ref="B16:S16" si="5">IF(AND(B6&lt;&gt;"X",B10&lt;1),1,0)</f>
        <v>1</v>
      </c>
      <c r="C16" s="11">
        <f t="shared" si="5"/>
        <v>1</v>
      </c>
      <c r="D16" s="11">
        <f t="shared" si="5"/>
        <v>1</v>
      </c>
      <c r="E16" s="11">
        <f t="shared" si="5"/>
        <v>1</v>
      </c>
      <c r="F16" s="11">
        <f t="shared" si="5"/>
        <v>1</v>
      </c>
      <c r="G16" s="11">
        <f t="shared" si="5"/>
        <v>1</v>
      </c>
      <c r="H16" s="11">
        <f t="shared" si="5"/>
        <v>1</v>
      </c>
      <c r="I16" s="11">
        <f t="shared" si="5"/>
        <v>1</v>
      </c>
      <c r="J16" s="11">
        <f t="shared" si="5"/>
        <v>1</v>
      </c>
      <c r="K16" s="11">
        <f t="shared" si="5"/>
        <v>1</v>
      </c>
      <c r="L16" s="11">
        <f t="shared" si="5"/>
        <v>1</v>
      </c>
      <c r="M16" s="11">
        <f t="shared" si="5"/>
        <v>1</v>
      </c>
      <c r="N16" s="11">
        <f t="shared" si="5"/>
        <v>1</v>
      </c>
      <c r="O16" s="11">
        <f t="shared" si="5"/>
        <v>1</v>
      </c>
      <c r="P16" s="11">
        <f t="shared" si="5"/>
        <v>1</v>
      </c>
      <c r="Q16" s="11">
        <f t="shared" si="5"/>
        <v>1</v>
      </c>
      <c r="R16" s="11">
        <f t="shared" si="5"/>
        <v>1</v>
      </c>
      <c r="S16" s="11">
        <f t="shared" si="5"/>
        <v>1</v>
      </c>
    </row>
    <row r="17" spans="1:19" s="20" customFormat="1" x14ac:dyDescent="0.25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</row>
    <row r="18" spans="1:19" x14ac:dyDescent="0.25">
      <c r="A18" s="14" t="s">
        <v>17</v>
      </c>
    </row>
    <row r="19" spans="1:19" x14ac:dyDescent="0.25">
      <c r="A19" s="12" t="s">
        <v>16</v>
      </c>
      <c r="B19" s="13">
        <f>SUM(B16:S16)/(18-C24)</f>
        <v>1</v>
      </c>
      <c r="I19" s="14" t="s">
        <v>32</v>
      </c>
      <c r="J19" s="12"/>
      <c r="K19" s="12">
        <f>COUNTIF(B10:S10,0)</f>
        <v>0</v>
      </c>
      <c r="M19" s="17"/>
    </row>
    <row r="20" spans="1:19" x14ac:dyDescent="0.25">
      <c r="A20" s="14" t="s">
        <v>18</v>
      </c>
      <c r="B20" s="12"/>
      <c r="C20" s="12">
        <f>COUNTIF(B5:S5,"X")</f>
        <v>0</v>
      </c>
      <c r="D20" s="15" t="s">
        <v>19</v>
      </c>
      <c r="E20" s="12">
        <f>18-COUNTIF(B5:S5,"")</f>
        <v>0</v>
      </c>
      <c r="F20" s="13" t="e">
        <f>C20/E20</f>
        <v>#DIV/0!</v>
      </c>
      <c r="I20" s="14" t="s">
        <v>33</v>
      </c>
      <c r="J20" s="12"/>
      <c r="K20" s="12">
        <f>COUNTIF(B10:S10,-1)</f>
        <v>0</v>
      </c>
    </row>
    <row r="21" spans="1:19" x14ac:dyDescent="0.25">
      <c r="A21" s="24" t="s">
        <v>20</v>
      </c>
      <c r="B21" s="25"/>
      <c r="C21" s="25">
        <f>COUNTIF(B5:S5,"D")</f>
        <v>0</v>
      </c>
      <c r="D21" s="16"/>
      <c r="F21" s="17"/>
      <c r="I21" s="14" t="s">
        <v>34</v>
      </c>
      <c r="J21" s="12"/>
      <c r="K21" s="12">
        <f>COUNTIF(B10:S10,1)</f>
        <v>0</v>
      </c>
    </row>
    <row r="22" spans="1:19" x14ac:dyDescent="0.25">
      <c r="A22" s="24" t="s">
        <v>21</v>
      </c>
      <c r="B22" s="25"/>
      <c r="C22" s="25">
        <f>COUNTIF(B5:S5,"G")</f>
        <v>0</v>
      </c>
      <c r="D22" s="16"/>
      <c r="F22" s="17"/>
      <c r="I22" s="14" t="s">
        <v>35</v>
      </c>
      <c r="J22" s="12"/>
      <c r="K22" s="12">
        <f>COUNTIF(B10:S10,2)</f>
        <v>0</v>
      </c>
    </row>
    <row r="23" spans="1:19" x14ac:dyDescent="0.25">
      <c r="A23" s="24" t="s">
        <v>22</v>
      </c>
      <c r="B23" s="25"/>
      <c r="C23" s="25">
        <f>COUNTIF(B5:S5,"C")</f>
        <v>0</v>
      </c>
      <c r="D23" s="16"/>
      <c r="F23" s="17"/>
      <c r="I23" s="19" t="s">
        <v>36</v>
      </c>
      <c r="J23" s="12"/>
      <c r="K23" s="12">
        <f>18-SUM(K19:K22)</f>
        <v>18</v>
      </c>
    </row>
    <row r="24" spans="1:19" x14ac:dyDescent="0.25">
      <c r="A24" s="14" t="s">
        <v>6</v>
      </c>
      <c r="B24" s="12"/>
      <c r="C24" s="12">
        <f>COUNTIF(B6:S6,"X")</f>
        <v>0</v>
      </c>
      <c r="D24" s="15" t="s">
        <v>19</v>
      </c>
      <c r="E24" s="12">
        <v>18</v>
      </c>
      <c r="F24" s="13">
        <f>C24/E24</f>
        <v>0</v>
      </c>
    </row>
    <row r="25" spans="1:19" x14ac:dyDescent="0.25">
      <c r="A25" s="1" t="s">
        <v>23</v>
      </c>
      <c r="C25">
        <f>SUM(B12:S12)</f>
        <v>0</v>
      </c>
      <c r="D25" s="16" t="s">
        <v>19</v>
      </c>
      <c r="E25">
        <v>18</v>
      </c>
      <c r="F25" s="17">
        <f>C25/E25</f>
        <v>0</v>
      </c>
    </row>
    <row r="26" spans="1:19" x14ac:dyDescent="0.25">
      <c r="A26" s="24" t="s">
        <v>24</v>
      </c>
      <c r="B26" s="25"/>
      <c r="C26" s="25">
        <f>COUNTIF(B6:S6,"C")</f>
        <v>0</v>
      </c>
      <c r="D26" s="16"/>
      <c r="F26" s="17"/>
    </row>
    <row r="27" spans="1:19" x14ac:dyDescent="0.25">
      <c r="A27" s="24" t="s">
        <v>25</v>
      </c>
      <c r="B27" s="25"/>
      <c r="C27" s="25">
        <f>COUNTIF(B6:S6,"L")</f>
        <v>0</v>
      </c>
      <c r="D27" s="16"/>
      <c r="F27" s="17"/>
    </row>
    <row r="28" spans="1:19" x14ac:dyDescent="0.25">
      <c r="A28" s="24" t="s">
        <v>26</v>
      </c>
      <c r="B28" s="25"/>
      <c r="C28" s="25">
        <f>COUNTIF(B6:S6,"D")</f>
        <v>0</v>
      </c>
      <c r="D28" s="16"/>
      <c r="F28" s="17"/>
    </row>
    <row r="29" spans="1:19" x14ac:dyDescent="0.25">
      <c r="A29" s="24" t="s">
        <v>27</v>
      </c>
      <c r="B29" s="25"/>
      <c r="C29" s="25">
        <f>COUNTIF(B6:S6,"G")</f>
        <v>0</v>
      </c>
      <c r="D29" s="16"/>
      <c r="F29" s="17"/>
    </row>
    <row r="30" spans="1:19" x14ac:dyDescent="0.25">
      <c r="A30" s="14" t="s">
        <v>11</v>
      </c>
      <c r="B30" s="12"/>
      <c r="C30" s="12">
        <f>SUM(B8:S8)+COUNTIF(B8:S8,"")*2</f>
        <v>36</v>
      </c>
      <c r="D30" s="18" t="s">
        <v>28</v>
      </c>
      <c r="E30" t="e">
        <f>AVERAGE(B8:S8)</f>
        <v>#DIV/0!</v>
      </c>
      <c r="F30" t="s">
        <v>29</v>
      </c>
    </row>
    <row r="31" spans="1:19" x14ac:dyDescent="0.25">
      <c r="A31" s="24" t="s">
        <v>30</v>
      </c>
      <c r="B31" s="25"/>
      <c r="C31" s="25"/>
      <c r="D31" s="25"/>
      <c r="E31" s="25" t="e">
        <f>AVERAGE(B13:S13)</f>
        <v>#DIV/0!</v>
      </c>
    </row>
    <row r="32" spans="1:19" x14ac:dyDescent="0.25">
      <c r="A32" s="14" t="s">
        <v>31</v>
      </c>
      <c r="B32" s="12"/>
      <c r="C32" s="12">
        <f>COUNTA(B7:S7)</f>
        <v>0</v>
      </c>
    </row>
    <row r="34" spans="1:3" x14ac:dyDescent="0.25">
      <c r="A34" s="1" t="s">
        <v>41</v>
      </c>
      <c r="C34" s="27" t="s">
        <v>42</v>
      </c>
    </row>
    <row r="35" spans="1:3" x14ac:dyDescent="0.25">
      <c r="A35" s="1" t="s">
        <v>43</v>
      </c>
      <c r="C35" s="27" t="s">
        <v>44</v>
      </c>
    </row>
    <row r="36" spans="1:3" x14ac:dyDescent="0.25">
      <c r="A36" s="1" t="s">
        <v>45</v>
      </c>
      <c r="C36" s="27" t="s">
        <v>46</v>
      </c>
    </row>
  </sheetData>
  <conditionalFormatting sqref="B10:S10">
    <cfRule type="colorScale" priority="1">
      <colorScale>
        <cfvo type="num" val="0"/>
        <cfvo type="num" val="1"/>
        <cfvo type="num" val="2"/>
        <color rgb="FF92D050"/>
        <color theme="0"/>
        <color rgb="FFFF0000"/>
      </colorScale>
    </cfRule>
  </conditionalFormatting>
  <hyperlinks>
    <hyperlink ref="C34" r:id="rId1" xr:uid="{00000000-0004-0000-0000-000000000000}"/>
    <hyperlink ref="C35" r:id="rId2" xr:uid="{00000000-0004-0000-0000-000001000000}"/>
    <hyperlink ref="C36" r:id="rId3" xr:uid="{DFBBBD47-10B5-402F-9D7C-BBBCAC25966E}"/>
  </hyperlinks>
  <pageMargins left="0.7" right="0.7" top="0.75" bottom="0.75" header="0.3" footer="0.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7"/>
  <sheetViews>
    <sheetView zoomScaleNormal="100" workbookViewId="0">
      <selection activeCell="C4" sqref="C4"/>
    </sheetView>
  </sheetViews>
  <sheetFormatPr baseColWidth="10" defaultRowHeight="15" x14ac:dyDescent="0.25"/>
  <cols>
    <col min="1" max="1" width="15.85546875" style="1" bestFit="1" customWidth="1"/>
    <col min="2" max="19" width="7.85546875" customWidth="1"/>
  </cols>
  <sheetData>
    <row r="1" spans="1:23" x14ac:dyDescent="0.25">
      <c r="A1" s="1" t="s">
        <v>37</v>
      </c>
    </row>
    <row r="3" spans="1:23" x14ac:dyDescent="0.25"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V3" s="21"/>
      <c r="W3" s="21"/>
    </row>
    <row r="4" spans="1:23" x14ac:dyDescent="0.25">
      <c r="A4" s="3" t="s">
        <v>0</v>
      </c>
      <c r="B4" s="26">
        <v>4</v>
      </c>
      <c r="C4" s="26">
        <v>3</v>
      </c>
      <c r="D4" s="26">
        <v>5</v>
      </c>
      <c r="E4" s="26">
        <v>3</v>
      </c>
      <c r="F4" s="26">
        <v>4</v>
      </c>
      <c r="G4" s="26">
        <v>4</v>
      </c>
      <c r="H4" s="26">
        <v>3</v>
      </c>
      <c r="I4" s="26">
        <v>5</v>
      </c>
      <c r="J4" s="26">
        <v>4</v>
      </c>
      <c r="K4" s="26">
        <v>3</v>
      </c>
      <c r="L4" s="26">
        <v>4</v>
      </c>
      <c r="M4" s="26">
        <v>4</v>
      </c>
      <c r="N4" s="26">
        <v>3</v>
      </c>
      <c r="O4" s="26">
        <v>4</v>
      </c>
      <c r="P4" s="26">
        <v>4</v>
      </c>
      <c r="Q4" s="26">
        <v>5</v>
      </c>
      <c r="R4" s="26">
        <v>4</v>
      </c>
      <c r="S4" s="26">
        <v>3</v>
      </c>
      <c r="V4" s="21"/>
      <c r="W4" s="21"/>
    </row>
    <row r="5" spans="1:23" x14ac:dyDescent="0.25">
      <c r="A5" s="3" t="s">
        <v>1</v>
      </c>
      <c r="B5" s="26" t="s">
        <v>2</v>
      </c>
      <c r="C5" s="26"/>
      <c r="D5" s="26" t="s">
        <v>2</v>
      </c>
      <c r="E5" s="26"/>
      <c r="F5" s="26">
        <v>1</v>
      </c>
      <c r="G5" s="26" t="s">
        <v>2</v>
      </c>
      <c r="H5" s="26"/>
      <c r="I5" s="26" t="s">
        <v>3</v>
      </c>
      <c r="J5" s="26" t="s">
        <v>4</v>
      </c>
      <c r="K5" s="26"/>
      <c r="L5" s="26" t="s">
        <v>4</v>
      </c>
      <c r="M5" s="26" t="s">
        <v>3</v>
      </c>
      <c r="N5" s="26"/>
      <c r="O5" s="26" t="s">
        <v>2</v>
      </c>
      <c r="P5" s="26" t="s">
        <v>5</v>
      </c>
      <c r="Q5" s="26" t="s">
        <v>2</v>
      </c>
      <c r="R5" s="26"/>
      <c r="S5" s="26"/>
      <c r="V5" s="22"/>
      <c r="W5" s="22"/>
    </row>
    <row r="6" spans="1:23" x14ac:dyDescent="0.25">
      <c r="A6" s="3" t="s">
        <v>6</v>
      </c>
      <c r="B6" s="26" t="s">
        <v>4</v>
      </c>
      <c r="C6" s="26" t="s">
        <v>2</v>
      </c>
      <c r="D6" s="26" t="s">
        <v>2</v>
      </c>
      <c r="E6" s="26" t="s">
        <v>3</v>
      </c>
      <c r="F6" s="26"/>
      <c r="G6" s="26" t="s">
        <v>4</v>
      </c>
      <c r="H6" s="26" t="s">
        <v>3</v>
      </c>
      <c r="I6" s="26" t="s">
        <v>3</v>
      </c>
      <c r="J6" s="26" t="s">
        <v>3</v>
      </c>
      <c r="K6" s="26" t="s">
        <v>3</v>
      </c>
      <c r="L6" s="26" t="s">
        <v>3</v>
      </c>
      <c r="M6" s="26" t="s">
        <v>3</v>
      </c>
      <c r="N6" s="26" t="s">
        <v>2</v>
      </c>
      <c r="O6" s="26" t="s">
        <v>2</v>
      </c>
      <c r="P6" s="26" t="s">
        <v>7</v>
      </c>
      <c r="Q6" s="26" t="s">
        <v>2</v>
      </c>
      <c r="R6" s="26"/>
      <c r="S6" s="26" t="s">
        <v>3</v>
      </c>
      <c r="V6" s="22"/>
      <c r="W6" s="22"/>
    </row>
    <row r="7" spans="1:23" x14ac:dyDescent="0.25">
      <c r="A7" s="3" t="s">
        <v>8</v>
      </c>
      <c r="B7" s="26" t="s">
        <v>9</v>
      </c>
      <c r="C7" s="26"/>
      <c r="D7" s="26"/>
      <c r="E7" s="26" t="s">
        <v>10</v>
      </c>
      <c r="F7" s="26" t="s">
        <v>9</v>
      </c>
      <c r="G7" s="26" t="s">
        <v>9</v>
      </c>
      <c r="H7" s="26" t="s">
        <v>3</v>
      </c>
      <c r="I7" s="26" t="s">
        <v>3</v>
      </c>
      <c r="J7" s="26" t="s">
        <v>9</v>
      </c>
      <c r="K7" s="26" t="s">
        <v>9</v>
      </c>
      <c r="L7" s="26" t="s">
        <v>3</v>
      </c>
      <c r="M7" s="26" t="s">
        <v>3</v>
      </c>
      <c r="N7" s="26"/>
      <c r="O7" s="26"/>
      <c r="P7" s="26" t="s">
        <v>9</v>
      </c>
      <c r="Q7" s="26"/>
      <c r="R7" s="26"/>
      <c r="S7" s="26" t="s">
        <v>9</v>
      </c>
      <c r="V7" s="22"/>
      <c r="W7" s="22"/>
    </row>
    <row r="8" spans="1:23" x14ac:dyDescent="0.25">
      <c r="A8" s="3" t="s">
        <v>11</v>
      </c>
      <c r="B8" s="26">
        <v>2</v>
      </c>
      <c r="C8" s="26">
        <v>2</v>
      </c>
      <c r="D8" s="26">
        <v>2</v>
      </c>
      <c r="E8" s="26">
        <v>1</v>
      </c>
      <c r="F8" s="26">
        <v>2</v>
      </c>
      <c r="G8" s="26">
        <v>1</v>
      </c>
      <c r="H8" s="26">
        <v>1</v>
      </c>
      <c r="I8" s="26">
        <v>2</v>
      </c>
      <c r="J8" s="26">
        <v>2</v>
      </c>
      <c r="K8" s="26">
        <v>3</v>
      </c>
      <c r="L8" s="26">
        <v>1</v>
      </c>
      <c r="M8" s="26">
        <v>1</v>
      </c>
      <c r="N8" s="26">
        <v>2</v>
      </c>
      <c r="O8" s="26">
        <v>3</v>
      </c>
      <c r="P8" s="26">
        <v>3</v>
      </c>
      <c r="Q8" s="26">
        <v>2</v>
      </c>
      <c r="R8" s="26"/>
      <c r="S8" s="26">
        <v>1</v>
      </c>
      <c r="V8" s="21"/>
      <c r="W8" s="21"/>
    </row>
    <row r="9" spans="1:23" x14ac:dyDescent="0.25">
      <c r="A9" s="3" t="s">
        <v>12</v>
      </c>
      <c r="B9" s="26">
        <v>5</v>
      </c>
      <c r="C9" s="26">
        <v>3</v>
      </c>
      <c r="D9" s="26">
        <v>5</v>
      </c>
      <c r="E9" s="26">
        <v>5</v>
      </c>
      <c r="F9" s="26">
        <v>6</v>
      </c>
      <c r="G9" s="26">
        <v>4</v>
      </c>
      <c r="H9" s="26">
        <v>3</v>
      </c>
      <c r="I9" s="26">
        <v>6</v>
      </c>
      <c r="J9" s="26">
        <v>5</v>
      </c>
      <c r="K9" s="26">
        <v>5</v>
      </c>
      <c r="L9" s="26">
        <v>5</v>
      </c>
      <c r="M9" s="26">
        <v>6</v>
      </c>
      <c r="N9" s="26">
        <v>3</v>
      </c>
      <c r="O9" s="26">
        <v>5</v>
      </c>
      <c r="P9" s="26">
        <v>6</v>
      </c>
      <c r="Q9" s="26">
        <v>5</v>
      </c>
      <c r="R9" s="26">
        <v>8</v>
      </c>
      <c r="S9" s="26">
        <v>3</v>
      </c>
      <c r="V9" s="21"/>
      <c r="W9" s="21"/>
    </row>
    <row r="10" spans="1:23" s="20" customFormat="1" x14ac:dyDescent="0.25">
      <c r="A10" s="4" t="s">
        <v>13</v>
      </c>
      <c r="B10" s="5">
        <f t="shared" ref="B10:S10" si="0">B9-B4</f>
        <v>1</v>
      </c>
      <c r="C10" s="6">
        <f t="shared" si="0"/>
        <v>0</v>
      </c>
      <c r="D10" s="6">
        <f t="shared" si="0"/>
        <v>0</v>
      </c>
      <c r="E10" s="7">
        <f t="shared" si="0"/>
        <v>2</v>
      </c>
      <c r="F10" s="7">
        <f t="shared" si="0"/>
        <v>2</v>
      </c>
      <c r="G10" s="6">
        <f t="shared" si="0"/>
        <v>0</v>
      </c>
      <c r="H10" s="6">
        <f t="shared" si="0"/>
        <v>0</v>
      </c>
      <c r="I10" s="5">
        <f t="shared" si="0"/>
        <v>1</v>
      </c>
      <c r="J10" s="5">
        <f t="shared" si="0"/>
        <v>1</v>
      </c>
      <c r="K10" s="7">
        <f t="shared" si="0"/>
        <v>2</v>
      </c>
      <c r="L10" s="5">
        <f t="shared" si="0"/>
        <v>1</v>
      </c>
      <c r="M10" s="7">
        <f t="shared" si="0"/>
        <v>2</v>
      </c>
      <c r="N10" s="6">
        <f t="shared" si="0"/>
        <v>0</v>
      </c>
      <c r="O10" s="5">
        <f t="shared" si="0"/>
        <v>1</v>
      </c>
      <c r="P10" s="7">
        <f t="shared" si="0"/>
        <v>2</v>
      </c>
      <c r="Q10" s="6">
        <f t="shared" si="0"/>
        <v>0</v>
      </c>
      <c r="R10" s="7">
        <f t="shared" si="0"/>
        <v>4</v>
      </c>
      <c r="S10" s="6">
        <f t="shared" si="0"/>
        <v>0</v>
      </c>
      <c r="V10" s="23"/>
      <c r="W10" s="23"/>
    </row>
    <row r="11" spans="1:23" s="20" customFormat="1" hidden="1" x14ac:dyDescent="0.25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V11" s="23"/>
      <c r="W11" s="23"/>
    </row>
    <row r="12" spans="1:23" s="20" customFormat="1" hidden="1" x14ac:dyDescent="0.25">
      <c r="A12" s="10" t="s">
        <v>14</v>
      </c>
      <c r="B12" s="11">
        <f t="shared" ref="B12:S12" si="1">IF(ISERROR(B9-B8=B4-1),"",IF(B9-B8=B4-1,1,""))</f>
        <v>1</v>
      </c>
      <c r="C12" s="11" t="str">
        <f t="shared" si="1"/>
        <v/>
      </c>
      <c r="D12" s="11" t="str">
        <f t="shared" si="1"/>
        <v/>
      </c>
      <c r="E12" s="11" t="str">
        <f t="shared" si="1"/>
        <v/>
      </c>
      <c r="F12" s="11" t="str">
        <f t="shared" si="1"/>
        <v/>
      </c>
      <c r="G12" s="11">
        <f t="shared" si="1"/>
        <v>1</v>
      </c>
      <c r="H12" s="11">
        <f t="shared" si="1"/>
        <v>1</v>
      </c>
      <c r="I12" s="11">
        <f t="shared" si="1"/>
        <v>1</v>
      </c>
      <c r="J12" s="11">
        <f t="shared" si="1"/>
        <v>1</v>
      </c>
      <c r="K12" s="11">
        <f t="shared" si="1"/>
        <v>1</v>
      </c>
      <c r="L12" s="11" t="str">
        <f t="shared" si="1"/>
        <v/>
      </c>
      <c r="M12" s="11" t="str">
        <f t="shared" si="1"/>
        <v/>
      </c>
      <c r="N12" s="11" t="str">
        <f t="shared" si="1"/>
        <v/>
      </c>
      <c r="O12" s="11" t="str">
        <f t="shared" si="1"/>
        <v/>
      </c>
      <c r="P12" s="11">
        <f t="shared" si="1"/>
        <v>1</v>
      </c>
      <c r="Q12" s="11" t="str">
        <f t="shared" si="1"/>
        <v/>
      </c>
      <c r="R12" s="11" t="str">
        <f t="shared" si="1"/>
        <v/>
      </c>
      <c r="S12" s="11">
        <f t="shared" si="1"/>
        <v>1</v>
      </c>
      <c r="V12" s="22"/>
      <c r="W12" s="22"/>
    </row>
    <row r="13" spans="1:23" s="20" customFormat="1" hidden="1" x14ac:dyDescent="0.25">
      <c r="A13" s="10"/>
      <c r="B13" s="11">
        <f t="shared" ref="B13:S13" si="2">IF(B7="","",B8)</f>
        <v>2</v>
      </c>
      <c r="C13" s="11" t="str">
        <f t="shared" si="2"/>
        <v/>
      </c>
      <c r="D13" s="11" t="str">
        <f t="shared" si="2"/>
        <v/>
      </c>
      <c r="E13" s="11">
        <f t="shared" si="2"/>
        <v>1</v>
      </c>
      <c r="F13" s="11">
        <f t="shared" si="2"/>
        <v>2</v>
      </c>
      <c r="G13" s="11">
        <f t="shared" si="2"/>
        <v>1</v>
      </c>
      <c r="H13" s="11">
        <f t="shared" si="2"/>
        <v>1</v>
      </c>
      <c r="I13" s="11">
        <f t="shared" si="2"/>
        <v>2</v>
      </c>
      <c r="J13" s="11">
        <f t="shared" si="2"/>
        <v>2</v>
      </c>
      <c r="K13" s="11">
        <f t="shared" si="2"/>
        <v>3</v>
      </c>
      <c r="L13" s="11">
        <f t="shared" si="2"/>
        <v>1</v>
      </c>
      <c r="M13" s="11">
        <f t="shared" si="2"/>
        <v>1</v>
      </c>
      <c r="N13" s="11" t="str">
        <f t="shared" si="2"/>
        <v/>
      </c>
      <c r="O13" s="11" t="str">
        <f t="shared" si="2"/>
        <v/>
      </c>
      <c r="P13" s="11">
        <f t="shared" si="2"/>
        <v>3</v>
      </c>
      <c r="Q13" s="11" t="str">
        <f t="shared" si="2"/>
        <v/>
      </c>
      <c r="R13" s="11" t="str">
        <f t="shared" si="2"/>
        <v/>
      </c>
      <c r="S13" s="11">
        <f t="shared" si="2"/>
        <v>1</v>
      </c>
    </row>
    <row r="14" spans="1:23" s="20" customFormat="1" hidden="1" x14ac:dyDescent="0.25">
      <c r="A14" s="10" t="s">
        <v>6</v>
      </c>
      <c r="B14" s="11">
        <f>IF(B6="X",1,0)</f>
        <v>0</v>
      </c>
      <c r="C14" s="11">
        <f t="shared" ref="C14:S14" si="3">IF(C6="X",1,0)</f>
        <v>1</v>
      </c>
      <c r="D14" s="11">
        <f t="shared" si="3"/>
        <v>1</v>
      </c>
      <c r="E14" s="11">
        <f t="shared" si="3"/>
        <v>0</v>
      </c>
      <c r="F14" s="11">
        <f t="shared" si="3"/>
        <v>0</v>
      </c>
      <c r="G14" s="11">
        <f t="shared" si="3"/>
        <v>0</v>
      </c>
      <c r="H14" s="11">
        <f t="shared" si="3"/>
        <v>0</v>
      </c>
      <c r="I14" s="11">
        <f t="shared" si="3"/>
        <v>0</v>
      </c>
      <c r="J14" s="11">
        <f t="shared" si="3"/>
        <v>0</v>
      </c>
      <c r="K14" s="11">
        <f t="shared" si="3"/>
        <v>0</v>
      </c>
      <c r="L14" s="11">
        <f t="shared" si="3"/>
        <v>0</v>
      </c>
      <c r="M14" s="11">
        <f t="shared" si="3"/>
        <v>0</v>
      </c>
      <c r="N14" s="11">
        <f t="shared" si="3"/>
        <v>1</v>
      </c>
      <c r="O14" s="11">
        <f t="shared" si="3"/>
        <v>1</v>
      </c>
      <c r="P14" s="11">
        <f t="shared" si="3"/>
        <v>0</v>
      </c>
      <c r="Q14" s="11">
        <f t="shared" si="3"/>
        <v>1</v>
      </c>
      <c r="R14" s="11">
        <f t="shared" si="3"/>
        <v>0</v>
      </c>
      <c r="S14" s="11">
        <f t="shared" si="3"/>
        <v>0</v>
      </c>
    </row>
    <row r="15" spans="1:23" s="20" customFormat="1" hidden="1" x14ac:dyDescent="0.25">
      <c r="A15" s="10" t="s">
        <v>15</v>
      </c>
      <c r="B15" s="11">
        <f>IF(B5="X",1,0)</f>
        <v>1</v>
      </c>
      <c r="C15" s="11">
        <f t="shared" ref="C15:S15" si="4">IF(C5="X",1,0)</f>
        <v>0</v>
      </c>
      <c r="D15" s="11">
        <f t="shared" si="4"/>
        <v>1</v>
      </c>
      <c r="E15" s="11">
        <f t="shared" si="4"/>
        <v>0</v>
      </c>
      <c r="F15" s="11">
        <f t="shared" si="4"/>
        <v>0</v>
      </c>
      <c r="G15" s="11">
        <f t="shared" si="4"/>
        <v>1</v>
      </c>
      <c r="H15" s="11">
        <f t="shared" si="4"/>
        <v>0</v>
      </c>
      <c r="I15" s="11">
        <f t="shared" si="4"/>
        <v>0</v>
      </c>
      <c r="J15" s="11">
        <f t="shared" si="4"/>
        <v>0</v>
      </c>
      <c r="K15" s="11">
        <f t="shared" si="4"/>
        <v>0</v>
      </c>
      <c r="L15" s="11">
        <f t="shared" si="4"/>
        <v>0</v>
      </c>
      <c r="M15" s="11">
        <f t="shared" si="4"/>
        <v>0</v>
      </c>
      <c r="N15" s="11">
        <f t="shared" si="4"/>
        <v>0</v>
      </c>
      <c r="O15" s="11">
        <f t="shared" si="4"/>
        <v>1</v>
      </c>
      <c r="P15" s="11">
        <f t="shared" si="4"/>
        <v>0</v>
      </c>
      <c r="Q15" s="11">
        <f t="shared" si="4"/>
        <v>1</v>
      </c>
      <c r="R15" s="11">
        <f t="shared" si="4"/>
        <v>0</v>
      </c>
      <c r="S15" s="11">
        <f t="shared" si="4"/>
        <v>0</v>
      </c>
    </row>
    <row r="16" spans="1:23" s="20" customFormat="1" hidden="1" x14ac:dyDescent="0.25">
      <c r="A16" s="10" t="s">
        <v>16</v>
      </c>
      <c r="B16" s="11">
        <f t="shared" ref="B16:S16" si="5">IF(AND(B6&lt;&gt;"X",B10&lt;1),1,0)</f>
        <v>0</v>
      </c>
      <c r="C16" s="11">
        <f t="shared" si="5"/>
        <v>0</v>
      </c>
      <c r="D16" s="11">
        <f t="shared" si="5"/>
        <v>0</v>
      </c>
      <c r="E16" s="11">
        <f t="shared" si="5"/>
        <v>0</v>
      </c>
      <c r="F16" s="11">
        <f t="shared" si="5"/>
        <v>0</v>
      </c>
      <c r="G16" s="11">
        <f t="shared" si="5"/>
        <v>1</v>
      </c>
      <c r="H16" s="11">
        <f t="shared" si="5"/>
        <v>1</v>
      </c>
      <c r="I16" s="11">
        <f t="shared" si="5"/>
        <v>0</v>
      </c>
      <c r="J16" s="11">
        <f t="shared" si="5"/>
        <v>0</v>
      </c>
      <c r="K16" s="11">
        <f t="shared" si="5"/>
        <v>0</v>
      </c>
      <c r="L16" s="11">
        <f t="shared" si="5"/>
        <v>0</v>
      </c>
      <c r="M16" s="11">
        <f t="shared" si="5"/>
        <v>0</v>
      </c>
      <c r="N16" s="11">
        <f t="shared" si="5"/>
        <v>0</v>
      </c>
      <c r="O16" s="11">
        <f t="shared" si="5"/>
        <v>0</v>
      </c>
      <c r="P16" s="11">
        <f t="shared" si="5"/>
        <v>0</v>
      </c>
      <c r="Q16" s="11">
        <f t="shared" si="5"/>
        <v>0</v>
      </c>
      <c r="R16" s="11">
        <f t="shared" si="5"/>
        <v>0</v>
      </c>
      <c r="S16" s="11">
        <f t="shared" si="5"/>
        <v>1</v>
      </c>
    </row>
    <row r="17" spans="1:19" s="20" customFormat="1" x14ac:dyDescent="0.25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</row>
    <row r="18" spans="1:19" x14ac:dyDescent="0.25">
      <c r="A18" s="14" t="s">
        <v>17</v>
      </c>
    </row>
    <row r="19" spans="1:19" x14ac:dyDescent="0.25">
      <c r="A19" s="12" t="s">
        <v>16</v>
      </c>
      <c r="B19" s="13">
        <f>SUM(B16:S16)/(18-C24)</f>
        <v>0.23076923076923078</v>
      </c>
      <c r="I19" s="14" t="s">
        <v>32</v>
      </c>
      <c r="J19" s="12"/>
      <c r="K19" s="12">
        <f>COUNTIF(B10:S10,0)</f>
        <v>7</v>
      </c>
      <c r="M19" s="17"/>
    </row>
    <row r="20" spans="1:19" x14ac:dyDescent="0.25">
      <c r="A20" s="14" t="s">
        <v>18</v>
      </c>
      <c r="B20" s="12"/>
      <c r="C20" s="12">
        <f>COUNTIF(B5:S5,"X")</f>
        <v>5</v>
      </c>
      <c r="D20" s="15" t="s">
        <v>19</v>
      </c>
      <c r="E20" s="12">
        <f>18-COUNTIF(B5:S5,"")</f>
        <v>11</v>
      </c>
      <c r="F20" s="13">
        <f>C20/E20</f>
        <v>0.45454545454545453</v>
      </c>
      <c r="I20" s="14" t="s">
        <v>33</v>
      </c>
      <c r="J20" s="12"/>
      <c r="K20" s="12">
        <f>COUNTIF(B10:S10,-1)</f>
        <v>0</v>
      </c>
    </row>
    <row r="21" spans="1:19" x14ac:dyDescent="0.25">
      <c r="A21" s="24" t="s">
        <v>20</v>
      </c>
      <c r="B21" s="25"/>
      <c r="C21" s="25">
        <f>COUNTIF(B5:S5,"D")</f>
        <v>2</v>
      </c>
      <c r="D21" s="16"/>
      <c r="F21" s="17"/>
      <c r="I21" s="14" t="s">
        <v>34</v>
      </c>
      <c r="J21" s="12"/>
      <c r="K21" s="12">
        <f>COUNTIF(B10:S10,1)</f>
        <v>5</v>
      </c>
    </row>
    <row r="22" spans="1:19" x14ac:dyDescent="0.25">
      <c r="A22" s="24" t="s">
        <v>21</v>
      </c>
      <c r="B22" s="25"/>
      <c r="C22" s="25">
        <f>COUNTIF(B5:S5,"G")</f>
        <v>1</v>
      </c>
      <c r="D22" s="16"/>
      <c r="F22" s="17"/>
      <c r="I22" s="14" t="s">
        <v>35</v>
      </c>
      <c r="J22" s="12"/>
      <c r="K22" s="12">
        <f>COUNTIF(B10:S10,2)</f>
        <v>5</v>
      </c>
    </row>
    <row r="23" spans="1:19" x14ac:dyDescent="0.25">
      <c r="A23" s="24" t="s">
        <v>22</v>
      </c>
      <c r="B23" s="25"/>
      <c r="C23" s="25">
        <f>COUNTIF(B5:S5,"C")</f>
        <v>2</v>
      </c>
      <c r="D23" s="16"/>
      <c r="F23" s="17"/>
      <c r="I23" s="19" t="s">
        <v>36</v>
      </c>
      <c r="J23" s="12"/>
      <c r="K23" s="12">
        <f>18-SUM(K19:K22)</f>
        <v>1</v>
      </c>
    </row>
    <row r="24" spans="1:19" x14ac:dyDescent="0.25">
      <c r="A24" s="14" t="s">
        <v>6</v>
      </c>
      <c r="B24" s="12"/>
      <c r="C24" s="12">
        <f>COUNTIF(B6:S6,"X")</f>
        <v>5</v>
      </c>
      <c r="D24" s="15" t="s">
        <v>19</v>
      </c>
      <c r="E24" s="12">
        <v>18</v>
      </c>
      <c r="F24" s="13">
        <f>C24/E24</f>
        <v>0.27777777777777779</v>
      </c>
    </row>
    <row r="25" spans="1:19" x14ac:dyDescent="0.25">
      <c r="A25" s="1" t="s">
        <v>23</v>
      </c>
      <c r="C25">
        <f>SUM(B12:S12)</f>
        <v>8</v>
      </c>
      <c r="D25" s="16" t="s">
        <v>19</v>
      </c>
      <c r="E25">
        <v>18</v>
      </c>
      <c r="F25" s="17">
        <f>C25/E25</f>
        <v>0.44444444444444442</v>
      </c>
    </row>
    <row r="26" spans="1:19" x14ac:dyDescent="0.25">
      <c r="A26" s="24" t="s">
        <v>24</v>
      </c>
      <c r="B26" s="25"/>
      <c r="C26" s="25">
        <f>COUNTIF(B6:S6,"C")</f>
        <v>8</v>
      </c>
      <c r="D26" s="16"/>
      <c r="F26" s="17"/>
    </row>
    <row r="27" spans="1:19" x14ac:dyDescent="0.25">
      <c r="A27" s="24" t="s">
        <v>25</v>
      </c>
      <c r="B27" s="25"/>
      <c r="C27" s="25">
        <f>COUNTIF(B6:S6,"L")</f>
        <v>1</v>
      </c>
      <c r="D27" s="16"/>
      <c r="F27" s="17"/>
    </row>
    <row r="28" spans="1:19" x14ac:dyDescent="0.25">
      <c r="A28" s="24" t="s">
        <v>26</v>
      </c>
      <c r="B28" s="25"/>
      <c r="C28" s="25">
        <f>COUNTIF(B6:S6,"D")</f>
        <v>2</v>
      </c>
      <c r="D28" s="16"/>
      <c r="F28" s="17"/>
    </row>
    <row r="29" spans="1:19" x14ac:dyDescent="0.25">
      <c r="A29" s="24" t="s">
        <v>27</v>
      </c>
      <c r="B29" s="25"/>
      <c r="C29" s="25">
        <f>COUNTIF(B6:S6,"G")</f>
        <v>0</v>
      </c>
      <c r="D29" s="16"/>
      <c r="F29" s="17"/>
    </row>
    <row r="30" spans="1:19" x14ac:dyDescent="0.25">
      <c r="A30" s="14" t="s">
        <v>11</v>
      </c>
      <c r="B30" s="12"/>
      <c r="C30" s="12">
        <f>SUM(B8:S8)+COUNTIF(B8:S8,"")*2</f>
        <v>33</v>
      </c>
      <c r="D30" s="18" t="s">
        <v>28</v>
      </c>
      <c r="E30">
        <f>AVERAGE(B8:S8)</f>
        <v>1.8235294117647058</v>
      </c>
      <c r="F30" t="s">
        <v>29</v>
      </c>
    </row>
    <row r="31" spans="1:19" x14ac:dyDescent="0.25">
      <c r="A31" s="24" t="s">
        <v>30</v>
      </c>
      <c r="B31" s="25"/>
      <c r="C31" s="25"/>
      <c r="D31" s="25"/>
      <c r="E31" s="25">
        <f>AVERAGE(B13:S13)</f>
        <v>1.6666666666666667</v>
      </c>
    </row>
    <row r="32" spans="1:19" x14ac:dyDescent="0.25">
      <c r="A32" s="14" t="s">
        <v>31</v>
      </c>
      <c r="B32" s="12"/>
      <c r="C32" s="12">
        <f>COUNTA(B7:S7)</f>
        <v>12</v>
      </c>
    </row>
    <row r="33" spans="1:5" x14ac:dyDescent="0.25">
      <c r="A33" s="1" t="s">
        <v>32</v>
      </c>
      <c r="C33">
        <f>COUNTIF(B10:S10,0)</f>
        <v>7</v>
      </c>
      <c r="E33">
        <f>C33/18</f>
        <v>0.3888888888888889</v>
      </c>
    </row>
    <row r="34" spans="1:5" x14ac:dyDescent="0.25">
      <c r="A34" s="1" t="s">
        <v>33</v>
      </c>
      <c r="C34">
        <f>COUNTIF(B10:S10,-1)</f>
        <v>0</v>
      </c>
    </row>
    <row r="35" spans="1:5" x14ac:dyDescent="0.25">
      <c r="A35" s="1" t="s">
        <v>34</v>
      </c>
      <c r="C35">
        <f>COUNTIF(B10:S10,1)</f>
        <v>5</v>
      </c>
    </row>
    <row r="36" spans="1:5" x14ac:dyDescent="0.25">
      <c r="A36" s="1" t="s">
        <v>35</v>
      </c>
      <c r="C36">
        <f>COUNTIF(B10:S10,2)</f>
        <v>5</v>
      </c>
    </row>
    <row r="37" spans="1:5" x14ac:dyDescent="0.25">
      <c r="A37" s="1" t="s">
        <v>36</v>
      </c>
      <c r="C37">
        <f>18-SUM(C33:C36)</f>
        <v>1</v>
      </c>
    </row>
  </sheetData>
  <conditionalFormatting sqref="B10:S10">
    <cfRule type="colorScale" priority="1">
      <colorScale>
        <cfvo type="num" val="0"/>
        <cfvo type="num" val="1"/>
        <cfvo type="num" val="2"/>
        <color rgb="FF92D050"/>
        <color theme="0"/>
        <color rgb="FFFF0000"/>
      </colorScale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vierge + explications</vt:lpstr>
      <vt:lpstr>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</dc:creator>
  <cp:lastModifiedBy>Jérôme Deramaix</cp:lastModifiedBy>
  <dcterms:created xsi:type="dcterms:W3CDTF">2014-07-24T20:25:21Z</dcterms:created>
  <dcterms:modified xsi:type="dcterms:W3CDTF">2024-08-23T16:03:25Z</dcterms:modified>
</cp:coreProperties>
</file>